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ls desk22\"/>
    </mc:Choice>
  </mc:AlternateContent>
  <xr:revisionPtr revIDLastSave="0" documentId="13_ncr:1_{ED61694D-2540-4F50-B44D-976B10CFC0A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OTIS" sheetId="9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9" l="1"/>
  <c r="E66" i="9"/>
  <c r="A61" i="9"/>
  <c r="B61" i="9"/>
  <c r="A62" i="9"/>
  <c r="A63" i="9"/>
  <c r="A64" i="9"/>
  <c r="A65" i="9"/>
  <c r="A66" i="9"/>
  <c r="A67" i="9"/>
  <c r="A68" i="9"/>
  <c r="A69" i="9"/>
  <c r="A70" i="9"/>
  <c r="C28" i="9"/>
  <c r="B28" i="9"/>
  <c r="D28" i="9" s="1"/>
  <c r="D27" i="9"/>
  <c r="D26" i="9"/>
  <c r="D25" i="9"/>
  <c r="D24" i="9"/>
  <c r="D42" i="9"/>
  <c r="D41" i="9"/>
  <c r="B42" i="9"/>
  <c r="B63" i="9" s="1"/>
  <c r="B41" i="9"/>
  <c r="B62" i="9" s="1"/>
  <c r="D3" i="9"/>
  <c r="D4" i="9"/>
  <c r="D5" i="9"/>
  <c r="D2" i="9"/>
  <c r="C42" i="9"/>
  <c r="C63" i="9" s="1"/>
  <c r="C41" i="9"/>
  <c r="C62" i="9" s="1"/>
  <c r="B44" i="9"/>
  <c r="E44" i="9" s="1"/>
  <c r="B43" i="9"/>
  <c r="E43" i="9" s="1"/>
  <c r="H56" i="9"/>
  <c r="H57" i="9" s="1"/>
  <c r="H58" i="9" s="1"/>
  <c r="G56" i="9"/>
  <c r="G57" i="9" s="1"/>
  <c r="G58" i="9" s="1"/>
  <c r="H45" i="9"/>
  <c r="G45" i="9"/>
  <c r="G46" i="9" s="1"/>
  <c r="G47" i="9" s="1"/>
  <c r="C6" i="9"/>
  <c r="C18" i="9"/>
  <c r="B18" i="9"/>
  <c r="B19" i="9" s="1"/>
  <c r="B20" i="9" s="1"/>
  <c r="B6" i="9"/>
  <c r="B7" i="9" s="1"/>
  <c r="E67" i="9" l="1"/>
  <c r="E68" i="9" s="1"/>
  <c r="C66" i="9"/>
  <c r="B64" i="9"/>
  <c r="C67" i="9"/>
  <c r="C68" i="9" s="1"/>
  <c r="C69" i="9" s="1"/>
  <c r="C45" i="9"/>
  <c r="C46" i="9" s="1"/>
  <c r="B65" i="9"/>
  <c r="B29" i="9"/>
  <c r="B30" i="9" s="1"/>
  <c r="C29" i="9"/>
  <c r="C30" i="9" s="1"/>
  <c r="E41" i="9"/>
  <c r="B45" i="9"/>
  <c r="D6" i="9"/>
  <c r="E42" i="9"/>
  <c r="D45" i="9"/>
  <c r="D46" i="9" s="1"/>
  <c r="D47" i="9" s="1"/>
  <c r="D48" i="9" s="1"/>
  <c r="H46" i="9"/>
  <c r="H47" i="9" s="1"/>
  <c r="D18" i="9"/>
  <c r="B8" i="9"/>
  <c r="C7" i="9"/>
  <c r="C19" i="9"/>
  <c r="C20" i="9" s="1"/>
  <c r="E69" i="9" l="1"/>
  <c r="E70" i="9" s="1"/>
  <c r="B46" i="9"/>
  <c r="B67" i="9" s="1"/>
  <c r="B66" i="9"/>
  <c r="D29" i="9"/>
  <c r="C31" i="9"/>
  <c r="C32" i="9" s="1"/>
  <c r="D30" i="9"/>
  <c r="B31" i="9"/>
  <c r="D31" i="9" s="1"/>
  <c r="E31" i="9" s="1"/>
  <c r="C8" i="9"/>
  <c r="D8" i="9" s="1"/>
  <c r="E9" i="9" s="1"/>
  <c r="D7" i="9"/>
  <c r="E45" i="9"/>
  <c r="D49" i="9"/>
  <c r="C47" i="9"/>
  <c r="C48" i="9" s="1"/>
  <c r="E46" i="9" l="1"/>
  <c r="B47" i="9"/>
  <c r="E47" i="9" s="1"/>
  <c r="F48" i="9" s="1"/>
  <c r="F31" i="9"/>
  <c r="G31" i="9"/>
  <c r="E33" i="9"/>
  <c r="B32" i="9"/>
  <c r="D32" i="9" s="1"/>
  <c r="F10" i="9"/>
  <c r="B68" i="9" l="1"/>
  <c r="B48" i="9"/>
  <c r="F33" i="9"/>
  <c r="G33" i="9" s="1"/>
  <c r="C49" i="9"/>
  <c r="E48" i="9" l="1"/>
  <c r="F49" i="9" s="1"/>
  <c r="B69" i="9"/>
  <c r="B49" i="9"/>
  <c r="B70" i="9" s="1"/>
  <c r="E49" i="9"/>
</calcChain>
</file>

<file path=xl/sharedStrings.xml><?xml version="1.0" encoding="utf-8"?>
<sst xmlns="http://schemas.openxmlformats.org/spreadsheetml/2006/main" count="56" uniqueCount="22">
  <si>
    <t>sicurezza</t>
  </si>
  <si>
    <t xml:space="preserve">importo offerto </t>
  </si>
  <si>
    <t xml:space="preserve">manut. Straord </t>
  </si>
  <si>
    <t>sic straord</t>
  </si>
  <si>
    <t>totale</t>
  </si>
  <si>
    <t xml:space="preserve">iva </t>
  </si>
  <si>
    <t>totale iva inclusa</t>
  </si>
  <si>
    <t>Primo anno</t>
  </si>
  <si>
    <t>secondo anno</t>
  </si>
  <si>
    <t>Imprevisti  iva inclusa</t>
  </si>
  <si>
    <t xml:space="preserve">imprevisti iva inclusa </t>
  </si>
  <si>
    <t>Totale biennio</t>
  </si>
  <si>
    <t>2024 (7 mesi)</t>
  </si>
  <si>
    <t>2026( 5 mesi)</t>
  </si>
  <si>
    <t>Dal 01/06/24 al 31/05/25</t>
  </si>
  <si>
    <t>dal 010625 al 31/05/26</t>
  </si>
  <si>
    <t>Totale</t>
  </si>
  <si>
    <t xml:space="preserve">  ULTIMA</t>
  </si>
  <si>
    <t>2025 ( 5 mesi)</t>
  </si>
  <si>
    <t>12 mesi</t>
  </si>
  <si>
    <t>impegno annuale</t>
  </si>
  <si>
    <t>in appalto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</si>
</sst>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0" fillId="2" borderId="0" xfId="0" applyFill="1"/>
    <xf numFmtId="0" fontId="0" fillId="2" borderId="0" xfId="0" applyFill="1" applyAlignment="1">
      <alignment horizontal="center"/>
    </xf>
    <xf numFmtId="164" fontId="0" fillId="2" borderId="0" xfId="0" applyNumberFormat="1" applyFill="1"/>
    <xf numFmtId="0" fontId="0" fillId="3" borderId="0" xfId="0" applyFill="1"/>
    <xf numFmtId="0" fontId="0" fillId="3" borderId="0" xfId="0" applyFill="1" applyAlignment="1">
      <alignment wrapText="1"/>
    </xf>
    <xf numFmtId="164" fontId="0" fillId="3" borderId="0" xfId="0" applyNumberFormat="1" applyFill="1"/>
    <xf numFmtId="164" fontId="2" fillId="3" borderId="0" xfId="0" applyNumberFormat="1" applyFon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2" borderId="0" xfId="0" applyNumberFormat="1" applyFill="1" applyBorder="1"/>
    <xf numFmtId="164" fontId="0" fillId="0" borderId="0" xfId="0" applyNumberFormat="1" applyFill="1" applyBorder="1"/>
    <xf numFmtId="164" fontId="0" fillId="3" borderId="0" xfId="0" applyNumberForma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08F23-B9BC-4515-B683-778D273257CD}">
  <dimension ref="A1:I71"/>
  <sheetViews>
    <sheetView tabSelected="1" topLeftCell="A37" zoomScale="130" zoomScaleNormal="130" workbookViewId="0">
      <selection activeCell="K70" sqref="K70"/>
    </sheetView>
  </sheetViews>
  <sheetFormatPr defaultRowHeight="15" x14ac:dyDescent="0.25"/>
  <cols>
    <col min="1" max="1" width="20.28515625" bestFit="1" customWidth="1"/>
    <col min="2" max="2" width="15.42578125" bestFit="1" customWidth="1"/>
    <col min="3" max="3" width="13.28515625" customWidth="1"/>
    <col min="4" max="4" width="14.42578125" customWidth="1"/>
    <col min="5" max="5" width="19.5703125" customWidth="1"/>
    <col min="6" max="6" width="14.85546875" bestFit="1" customWidth="1"/>
    <col min="7" max="7" width="11.140625" bestFit="1" customWidth="1"/>
    <col min="8" max="8" width="13.42578125" bestFit="1" customWidth="1"/>
    <col min="9" max="9" width="10.5703125" bestFit="1" customWidth="1"/>
  </cols>
  <sheetData>
    <row r="1" spans="1:6" x14ac:dyDescent="0.25">
      <c r="B1" t="s">
        <v>7</v>
      </c>
      <c r="C1" t="s">
        <v>8</v>
      </c>
    </row>
    <row r="2" spans="1:6" x14ac:dyDescent="0.25">
      <c r="A2" t="s">
        <v>1</v>
      </c>
      <c r="B2" s="1">
        <v>13876.8</v>
      </c>
      <c r="C2" s="1">
        <v>13876.8</v>
      </c>
      <c r="D2" s="1">
        <f>+B2+C2</f>
        <v>27753.599999999999</v>
      </c>
    </row>
    <row r="3" spans="1:6" x14ac:dyDescent="0.25">
      <c r="A3" t="s">
        <v>0</v>
      </c>
      <c r="B3" s="1">
        <v>566.4</v>
      </c>
      <c r="C3" s="1">
        <v>566.4</v>
      </c>
      <c r="D3" s="1">
        <f t="shared" ref="D3:D7" si="0">+B3+C3</f>
        <v>1132.8</v>
      </c>
    </row>
    <row r="4" spans="1:6" x14ac:dyDescent="0.25">
      <c r="A4" t="s">
        <v>2</v>
      </c>
      <c r="B4" s="1">
        <v>5000</v>
      </c>
      <c r="C4" s="1">
        <v>5000</v>
      </c>
      <c r="D4" s="1">
        <f t="shared" si="0"/>
        <v>10000</v>
      </c>
    </row>
    <row r="5" spans="1:6" x14ac:dyDescent="0.25">
      <c r="A5" t="s">
        <v>3</v>
      </c>
      <c r="B5" s="1">
        <v>200</v>
      </c>
      <c r="C5" s="1">
        <v>200</v>
      </c>
      <c r="D5" s="1">
        <f t="shared" si="0"/>
        <v>400</v>
      </c>
    </row>
    <row r="6" spans="1:6" x14ac:dyDescent="0.25">
      <c r="A6" t="s">
        <v>4</v>
      </c>
      <c r="B6" s="1">
        <f>+B2+B3+B4+B5</f>
        <v>19643.199999999997</v>
      </c>
      <c r="C6" s="1">
        <f>+C2+C3+C4+C5</f>
        <v>19643.199999999997</v>
      </c>
      <c r="D6" s="1">
        <f t="shared" si="0"/>
        <v>39286.399999999994</v>
      </c>
    </row>
    <row r="7" spans="1:6" x14ac:dyDescent="0.25">
      <c r="A7" t="s">
        <v>5</v>
      </c>
      <c r="B7" s="1">
        <f>+B6/100*22</f>
        <v>4321.503999999999</v>
      </c>
      <c r="C7" s="1">
        <f>+C6/100*22</f>
        <v>4321.503999999999</v>
      </c>
      <c r="D7" s="1">
        <f t="shared" si="0"/>
        <v>8643.007999999998</v>
      </c>
    </row>
    <row r="8" spans="1:6" x14ac:dyDescent="0.25">
      <c r="A8" t="s">
        <v>6</v>
      </c>
      <c r="B8" s="1">
        <f>+B6+B7</f>
        <v>23964.703999999998</v>
      </c>
      <c r="C8" s="1">
        <f>+C6+C7</f>
        <v>23964.703999999998</v>
      </c>
      <c r="D8" s="1">
        <f>+B8+C8</f>
        <v>47929.407999999996</v>
      </c>
      <c r="F8" s="1"/>
    </row>
    <row r="9" spans="1:6" x14ac:dyDescent="0.25">
      <c r="A9" t="s">
        <v>10</v>
      </c>
      <c r="E9">
        <f>+D8/5</f>
        <v>9585.8815999999988</v>
      </c>
    </row>
    <row r="10" spans="1:6" ht="18.75" x14ac:dyDescent="0.3">
      <c r="A10" t="s">
        <v>6</v>
      </c>
      <c r="F10" s="2">
        <f>+D8+E9</f>
        <v>57515.289599999996</v>
      </c>
    </row>
    <row r="11" spans="1:6" ht="18.75" x14ac:dyDescent="0.3">
      <c r="F11" s="2"/>
    </row>
    <row r="12" spans="1:6" ht="18.75" x14ac:dyDescent="0.3">
      <c r="F12" s="2"/>
    </row>
    <row r="14" spans="1:6" x14ac:dyDescent="0.25">
      <c r="A14" t="s">
        <v>1</v>
      </c>
      <c r="B14" s="1">
        <v>14160</v>
      </c>
      <c r="C14" s="1">
        <v>14160</v>
      </c>
    </row>
    <row r="15" spans="1:6" x14ac:dyDescent="0.25">
      <c r="A15" t="s">
        <v>0</v>
      </c>
      <c r="B15" s="1">
        <v>566.4</v>
      </c>
      <c r="C15" s="1">
        <v>566.4</v>
      </c>
    </row>
    <row r="16" spans="1:6" x14ac:dyDescent="0.25">
      <c r="A16" t="s">
        <v>2</v>
      </c>
      <c r="B16" s="1">
        <v>5000</v>
      </c>
      <c r="C16" s="1">
        <v>5000</v>
      </c>
    </row>
    <row r="17" spans="1:7" x14ac:dyDescent="0.25">
      <c r="A17" t="s">
        <v>3</v>
      </c>
      <c r="B17" s="1">
        <v>200</v>
      </c>
      <c r="C17" s="1">
        <v>200</v>
      </c>
    </row>
    <row r="18" spans="1:7" x14ac:dyDescent="0.25">
      <c r="A18" t="s">
        <v>4</v>
      </c>
      <c r="B18" s="1">
        <f>+B14+B15+B16+B17</f>
        <v>19926.400000000001</v>
      </c>
      <c r="C18" s="1">
        <f>+C14+C15+C16+C17</f>
        <v>19926.400000000001</v>
      </c>
      <c r="D18" s="1">
        <f>+B18+C18</f>
        <v>39852.800000000003</v>
      </c>
    </row>
    <row r="19" spans="1:7" x14ac:dyDescent="0.25">
      <c r="A19" t="s">
        <v>5</v>
      </c>
      <c r="B19" s="1">
        <f>+B18/100*22</f>
        <v>4383.808</v>
      </c>
      <c r="C19" s="1">
        <f>+C18/100*22</f>
        <v>4383.808</v>
      </c>
    </row>
    <row r="20" spans="1:7" x14ac:dyDescent="0.25">
      <c r="A20" t="s">
        <v>6</v>
      </c>
      <c r="B20" s="1">
        <f>+B18+B19</f>
        <v>24310.208000000002</v>
      </c>
      <c r="C20" s="1">
        <f>+C18+C19</f>
        <v>24310.208000000002</v>
      </c>
    </row>
    <row r="23" spans="1:7" ht="27" customHeight="1" x14ac:dyDescent="0.25">
      <c r="A23" s="6"/>
      <c r="B23" s="7" t="s">
        <v>14</v>
      </c>
      <c r="C23" s="7" t="s">
        <v>15</v>
      </c>
      <c r="D23" s="6" t="s">
        <v>16</v>
      </c>
    </row>
    <row r="24" spans="1:7" x14ac:dyDescent="0.25">
      <c r="A24" s="6" t="s">
        <v>1</v>
      </c>
      <c r="B24" s="8">
        <v>13876.8</v>
      </c>
      <c r="C24" s="8">
        <v>13876.8</v>
      </c>
      <c r="D24" s="8">
        <f>+B24+C24</f>
        <v>27753.599999999999</v>
      </c>
    </row>
    <row r="25" spans="1:7" x14ac:dyDescent="0.25">
      <c r="A25" s="6" t="s">
        <v>0</v>
      </c>
      <c r="B25" s="8">
        <v>566.4</v>
      </c>
      <c r="C25" s="8">
        <v>566.4</v>
      </c>
      <c r="D25" s="8">
        <f t="shared" ref="D25:D29" si="1">+B25+C25</f>
        <v>1132.8</v>
      </c>
    </row>
    <row r="26" spans="1:7" x14ac:dyDescent="0.25">
      <c r="A26" s="6" t="s">
        <v>2</v>
      </c>
      <c r="B26" s="8">
        <v>5000</v>
      </c>
      <c r="C26" s="8">
        <v>5000</v>
      </c>
      <c r="D26" s="8">
        <f t="shared" si="1"/>
        <v>10000</v>
      </c>
      <c r="E26" t="s">
        <v>17</v>
      </c>
    </row>
    <row r="27" spans="1:7" x14ac:dyDescent="0.25">
      <c r="A27" s="6" t="s">
        <v>3</v>
      </c>
      <c r="B27" s="8">
        <v>200</v>
      </c>
      <c r="C27" s="8">
        <v>200</v>
      </c>
      <c r="D27" s="8">
        <f t="shared" si="1"/>
        <v>400</v>
      </c>
    </row>
    <row r="28" spans="1:7" x14ac:dyDescent="0.25">
      <c r="A28" s="6" t="s">
        <v>4</v>
      </c>
      <c r="B28" s="8">
        <f>+B24+B25+B26+B27</f>
        <v>19643.199999999997</v>
      </c>
      <c r="C28" s="8">
        <f>+C24+C25+C26+C27</f>
        <v>19643.199999999997</v>
      </c>
      <c r="D28" s="8">
        <f t="shared" si="1"/>
        <v>39286.399999999994</v>
      </c>
    </row>
    <row r="29" spans="1:7" x14ac:dyDescent="0.25">
      <c r="A29" s="6" t="s">
        <v>5</v>
      </c>
      <c r="B29" s="8">
        <f>+B28/100*22</f>
        <v>4321.503999999999</v>
      </c>
      <c r="C29" s="8">
        <f>+C28/100*22</f>
        <v>4321.503999999999</v>
      </c>
      <c r="D29" s="8">
        <f t="shared" si="1"/>
        <v>8643.007999999998</v>
      </c>
    </row>
    <row r="30" spans="1:7" x14ac:dyDescent="0.25">
      <c r="A30" s="6" t="s">
        <v>6</v>
      </c>
      <c r="B30" s="8">
        <f>+B28+B29</f>
        <v>23964.703999999998</v>
      </c>
      <c r="C30" s="8">
        <f>+C28+C29</f>
        <v>23964.703999999998</v>
      </c>
      <c r="D30" s="8">
        <f>+B30+C30</f>
        <v>47929.407999999996</v>
      </c>
    </row>
    <row r="31" spans="1:7" x14ac:dyDescent="0.25">
      <c r="A31" s="6" t="s">
        <v>10</v>
      </c>
      <c r="B31" s="8">
        <f>+B30/5</f>
        <v>4792.9407999999994</v>
      </c>
      <c r="C31" s="8">
        <f>+C30/5</f>
        <v>4792.9407999999994</v>
      </c>
      <c r="D31" s="8">
        <f>+B31+C31</f>
        <v>9585.8815999999988</v>
      </c>
      <c r="E31">
        <f>+D31/1.22</f>
        <v>7857.2799999999988</v>
      </c>
      <c r="F31">
        <f>+E31/100*22</f>
        <v>1728.6015999999997</v>
      </c>
      <c r="G31">
        <f>+E31+F31</f>
        <v>9585.8815999999988</v>
      </c>
    </row>
    <row r="32" spans="1:7" x14ac:dyDescent="0.25">
      <c r="A32" s="6" t="s">
        <v>6</v>
      </c>
      <c r="B32" s="8">
        <f>+B30+B31</f>
        <v>28757.644799999998</v>
      </c>
      <c r="C32" s="8">
        <f>+C30+C31</f>
        <v>28757.644799999998</v>
      </c>
      <c r="D32" s="9">
        <f>+B32+C32</f>
        <v>57515.289599999996</v>
      </c>
    </row>
    <row r="33" spans="1:9" x14ac:dyDescent="0.25">
      <c r="A33" s="6"/>
      <c r="B33" s="6"/>
      <c r="C33" s="6"/>
      <c r="D33" s="6"/>
      <c r="E33" s="1">
        <f>+D28+E31</f>
        <v>47143.679999999993</v>
      </c>
      <c r="F33">
        <f>+E33/100*22</f>
        <v>10371.6096</v>
      </c>
      <c r="G33" s="1">
        <f>+E33+F33</f>
        <v>57515.289599999989</v>
      </c>
    </row>
    <row r="40" spans="1:9" x14ac:dyDescent="0.25">
      <c r="A40" s="3"/>
      <c r="B40" s="4" t="s">
        <v>12</v>
      </c>
      <c r="C40" s="4">
        <v>2025</v>
      </c>
      <c r="D40" s="4" t="s">
        <v>13</v>
      </c>
      <c r="E40" s="3" t="s">
        <v>11</v>
      </c>
      <c r="G40" t="s">
        <v>7</v>
      </c>
      <c r="H40" t="s">
        <v>8</v>
      </c>
    </row>
    <row r="41" spans="1:9" x14ac:dyDescent="0.25">
      <c r="A41" s="3" t="s">
        <v>1</v>
      </c>
      <c r="B41" s="5">
        <f>+G41/12*7</f>
        <v>8094.7999999999993</v>
      </c>
      <c r="C41" s="5">
        <f>+G41</f>
        <v>13876.8</v>
      </c>
      <c r="D41" s="5">
        <f>+G41/12*5</f>
        <v>5781.9999999999991</v>
      </c>
      <c r="E41" s="5">
        <f t="shared" ref="E41:E49" si="2">+B41+C41+D41</f>
        <v>27753.599999999999</v>
      </c>
      <c r="G41" s="1">
        <v>13876.8</v>
      </c>
      <c r="H41" s="1">
        <v>13876.8</v>
      </c>
    </row>
    <row r="42" spans="1:9" x14ac:dyDescent="0.25">
      <c r="A42" s="3" t="s">
        <v>0</v>
      </c>
      <c r="B42" s="5">
        <f>+G42/12*7</f>
        <v>330.4</v>
      </c>
      <c r="C42" s="5">
        <f>+G42</f>
        <v>566.4</v>
      </c>
      <c r="D42" s="5">
        <f>+G42/12*5</f>
        <v>235.99999999999997</v>
      </c>
      <c r="E42" s="5">
        <f t="shared" si="2"/>
        <v>1132.8</v>
      </c>
      <c r="G42" s="1">
        <v>566.4</v>
      </c>
      <c r="H42" s="1">
        <v>566.4</v>
      </c>
    </row>
    <row r="43" spans="1:9" x14ac:dyDescent="0.25">
      <c r="A43" s="3" t="s">
        <v>2</v>
      </c>
      <c r="B43" s="5">
        <f>+G43</f>
        <v>5000</v>
      </c>
      <c r="C43" s="5">
        <v>2500</v>
      </c>
      <c r="D43" s="5">
        <v>2500</v>
      </c>
      <c r="E43" s="5">
        <f t="shared" si="2"/>
        <v>10000</v>
      </c>
      <c r="G43" s="1">
        <v>5000</v>
      </c>
      <c r="H43" s="1">
        <v>5000</v>
      </c>
    </row>
    <row r="44" spans="1:9" x14ac:dyDescent="0.25">
      <c r="A44" s="3" t="s">
        <v>3</v>
      </c>
      <c r="B44" s="5">
        <f>+G44</f>
        <v>200</v>
      </c>
      <c r="C44" s="5">
        <v>100</v>
      </c>
      <c r="D44" s="5">
        <v>100</v>
      </c>
      <c r="E44" s="5">
        <f t="shared" si="2"/>
        <v>400</v>
      </c>
      <c r="G44" s="1">
        <v>200</v>
      </c>
      <c r="H44" s="1">
        <v>200</v>
      </c>
    </row>
    <row r="45" spans="1:9" x14ac:dyDescent="0.25">
      <c r="A45" s="3" t="s">
        <v>4</v>
      </c>
      <c r="B45" s="5">
        <f>+B41+B42+B43+B44</f>
        <v>13625.199999999999</v>
      </c>
      <c r="C45" s="5">
        <f>+C41+C42+C43+C44</f>
        <v>17043.199999999997</v>
      </c>
      <c r="D45" s="5">
        <f>+D41+D42+D43+D44</f>
        <v>8618</v>
      </c>
      <c r="E45" s="5">
        <f t="shared" si="2"/>
        <v>39286.399999999994</v>
      </c>
      <c r="G45" s="1">
        <f>+G41+G42+G43+G44</f>
        <v>19643.199999999997</v>
      </c>
      <c r="H45" s="1">
        <f>+H41+H42+H43+H44</f>
        <v>19643.199999999997</v>
      </c>
      <c r="I45" s="1"/>
    </row>
    <row r="46" spans="1:9" x14ac:dyDescent="0.25">
      <c r="A46" s="3" t="s">
        <v>5</v>
      </c>
      <c r="B46" s="5">
        <f>+B45/100*22</f>
        <v>2997.5439999999994</v>
      </c>
      <c r="C46" s="5">
        <f t="shared" ref="C46:D46" si="3">+C45/100*22</f>
        <v>3749.503999999999</v>
      </c>
      <c r="D46" s="5">
        <f t="shared" si="3"/>
        <v>1895.96</v>
      </c>
      <c r="E46" s="5">
        <f t="shared" si="2"/>
        <v>8643.007999999998</v>
      </c>
      <c r="G46" s="1">
        <f>+G45/100*22</f>
        <v>4321.503999999999</v>
      </c>
      <c r="H46" s="1">
        <f>+H45/100*22</f>
        <v>4321.503999999999</v>
      </c>
    </row>
    <row r="47" spans="1:9" x14ac:dyDescent="0.25">
      <c r="A47" s="3" t="s">
        <v>6</v>
      </c>
      <c r="B47" s="5">
        <f>+B45+B46</f>
        <v>16622.743999999999</v>
      </c>
      <c r="C47" s="5">
        <f t="shared" ref="C47:D47" si="4">+C45+C46</f>
        <v>20792.703999999998</v>
      </c>
      <c r="D47" s="5">
        <f t="shared" si="4"/>
        <v>10513.96</v>
      </c>
      <c r="E47" s="5">
        <f t="shared" si="2"/>
        <v>47929.407999999996</v>
      </c>
      <c r="G47" s="1">
        <f>+G45+G46</f>
        <v>23964.703999999998</v>
      </c>
      <c r="H47" s="1">
        <f>+H45+H46</f>
        <v>23964.703999999998</v>
      </c>
    </row>
    <row r="48" spans="1:9" x14ac:dyDescent="0.25">
      <c r="A48" s="3" t="s">
        <v>9</v>
      </c>
      <c r="B48" s="5">
        <f>B47/100*20</f>
        <v>3324.5488</v>
      </c>
      <c r="C48" s="5">
        <f>+C47/100*20</f>
        <v>4158.5407999999998</v>
      </c>
      <c r="D48" s="5">
        <f>+D47/100*20</f>
        <v>2102.7919999999999</v>
      </c>
      <c r="E48" s="5">
        <f>+B48+C48+D48</f>
        <v>9585.8815999999988</v>
      </c>
      <c r="F48">
        <f>+E47/100*20</f>
        <v>9585.8815999999988</v>
      </c>
    </row>
    <row r="49" spans="1:8" x14ac:dyDescent="0.25">
      <c r="A49" s="3" t="s">
        <v>6</v>
      </c>
      <c r="B49" s="5">
        <f t="shared" ref="B49:C49" si="5">+B47+B48</f>
        <v>19947.292799999999</v>
      </c>
      <c r="C49" s="5">
        <f t="shared" si="5"/>
        <v>24951.244799999997</v>
      </c>
      <c r="D49" s="5">
        <f>+D47+D48</f>
        <v>12616.751999999999</v>
      </c>
      <c r="E49" s="5">
        <f t="shared" si="2"/>
        <v>57515.289599999996</v>
      </c>
      <c r="F49" s="1">
        <f>+E47+E48</f>
        <v>57515.289599999996</v>
      </c>
    </row>
    <row r="52" spans="1:8" x14ac:dyDescent="0.25">
      <c r="A52" t="s">
        <v>1</v>
      </c>
      <c r="G52" s="1">
        <v>14160</v>
      </c>
      <c r="H52" s="1">
        <v>14160</v>
      </c>
    </row>
    <row r="53" spans="1:8" x14ac:dyDescent="0.25">
      <c r="A53" t="s">
        <v>0</v>
      </c>
      <c r="G53" s="1">
        <v>566.4</v>
      </c>
      <c r="H53" s="1">
        <v>566.4</v>
      </c>
    </row>
    <row r="54" spans="1:8" x14ac:dyDescent="0.25">
      <c r="A54" t="s">
        <v>2</v>
      </c>
      <c r="G54" s="1">
        <v>5000</v>
      </c>
      <c r="H54" s="1">
        <v>5000</v>
      </c>
    </row>
    <row r="55" spans="1:8" x14ac:dyDescent="0.25">
      <c r="A55" t="s">
        <v>3</v>
      </c>
      <c r="G55" s="1">
        <v>200</v>
      </c>
      <c r="H55" s="1">
        <v>200</v>
      </c>
    </row>
    <row r="56" spans="1:8" x14ac:dyDescent="0.25">
      <c r="A56" t="s">
        <v>4</v>
      </c>
      <c r="G56" s="1">
        <f>+G52+G53+G54+G55</f>
        <v>19926.400000000001</v>
      </c>
      <c r="H56" s="1">
        <f>+H52+H53+H54+H55</f>
        <v>19926.400000000001</v>
      </c>
    </row>
    <row r="57" spans="1:8" x14ac:dyDescent="0.25">
      <c r="A57" t="s">
        <v>5</v>
      </c>
      <c r="G57" s="1">
        <f>+G56/100*22</f>
        <v>4383.808</v>
      </c>
      <c r="H57" s="1">
        <f>+H56/100*22</f>
        <v>4383.808</v>
      </c>
    </row>
    <row r="58" spans="1:8" x14ac:dyDescent="0.25">
      <c r="A58" t="s">
        <v>6</v>
      </c>
      <c r="G58" s="1">
        <f>+G56+G57</f>
        <v>24310.208000000002</v>
      </c>
      <c r="H58" s="1">
        <f>+H56+H57</f>
        <v>24310.208000000002</v>
      </c>
    </row>
    <row r="59" spans="1:8" ht="15.75" thickBot="1" x14ac:dyDescent="0.3"/>
    <row r="60" spans="1:8" x14ac:dyDescent="0.25">
      <c r="A60" s="10"/>
      <c r="B60" s="11"/>
      <c r="C60" s="11"/>
      <c r="D60" s="11"/>
      <c r="E60" s="11"/>
      <c r="F60" s="12"/>
    </row>
    <row r="61" spans="1:8" x14ac:dyDescent="0.25">
      <c r="A61" s="13">
        <f>A40</f>
        <v>0</v>
      </c>
      <c r="B61" s="14" t="str">
        <f>B40</f>
        <v>2024 (7 mesi)</v>
      </c>
      <c r="C61" s="14" t="s">
        <v>18</v>
      </c>
      <c r="D61" s="14"/>
      <c r="E61" s="14" t="s">
        <v>19</v>
      </c>
      <c r="F61" s="15"/>
    </row>
    <row r="62" spans="1:8" x14ac:dyDescent="0.25">
      <c r="A62" s="13" t="str">
        <f>A41</f>
        <v xml:space="preserve">importo offerto </v>
      </c>
      <c r="B62" s="16">
        <f>B41</f>
        <v>8094.7999999999993</v>
      </c>
      <c r="C62" s="16">
        <f>+C41/12*5</f>
        <v>5781.9999999999991</v>
      </c>
      <c r="D62" s="17"/>
      <c r="E62" s="18">
        <v>13876.8</v>
      </c>
      <c r="F62" s="15"/>
    </row>
    <row r="63" spans="1:8" x14ac:dyDescent="0.25">
      <c r="A63" s="13" t="str">
        <f>A42</f>
        <v>sicurezza</v>
      </c>
      <c r="B63" s="16">
        <f>B42</f>
        <v>330.4</v>
      </c>
      <c r="C63" s="16">
        <f>+C42/12*5</f>
        <v>235.99999999999997</v>
      </c>
      <c r="D63" s="17"/>
      <c r="E63" s="18">
        <v>566.4</v>
      </c>
      <c r="F63" s="15"/>
    </row>
    <row r="64" spans="1:8" x14ac:dyDescent="0.25">
      <c r="A64" s="13" t="str">
        <f>A43</f>
        <v xml:space="preserve">manut. Straord </v>
      </c>
      <c r="B64" s="16">
        <f>B43</f>
        <v>5000</v>
      </c>
      <c r="C64" s="16"/>
      <c r="D64" s="17"/>
      <c r="E64" s="18">
        <v>5000</v>
      </c>
      <c r="F64" s="15"/>
    </row>
    <row r="65" spans="1:6" x14ac:dyDescent="0.25">
      <c r="A65" s="13" t="str">
        <f>A44</f>
        <v>sic straord</v>
      </c>
      <c r="B65" s="16">
        <f>B44</f>
        <v>200</v>
      </c>
      <c r="C65" s="16"/>
      <c r="D65" s="17"/>
      <c r="E65" s="18">
        <v>200</v>
      </c>
      <c r="F65" s="15"/>
    </row>
    <row r="66" spans="1:6" x14ac:dyDescent="0.25">
      <c r="A66" s="13" t="str">
        <f>A45</f>
        <v>totale</v>
      </c>
      <c r="B66" s="16">
        <f>B45</f>
        <v>13625.199999999999</v>
      </c>
      <c r="C66" s="16">
        <f>+C62+C63</f>
        <v>6017.9999999999991</v>
      </c>
      <c r="D66" s="17"/>
      <c r="E66" s="18">
        <f>+E62+E63+E64+E65</f>
        <v>19643.199999999997</v>
      </c>
      <c r="F66" s="15"/>
    </row>
    <row r="67" spans="1:6" x14ac:dyDescent="0.25">
      <c r="A67" s="13" t="str">
        <f>A46</f>
        <v xml:space="preserve">iva </v>
      </c>
      <c r="B67" s="16">
        <f>B46</f>
        <v>2997.5439999999994</v>
      </c>
      <c r="C67" s="16">
        <f>+C66/100*22</f>
        <v>1323.9599999999998</v>
      </c>
      <c r="D67" s="17"/>
      <c r="E67" s="18">
        <f>+E66/100*22</f>
        <v>4321.503999999999</v>
      </c>
      <c r="F67" s="15"/>
    </row>
    <row r="68" spans="1:6" x14ac:dyDescent="0.25">
      <c r="A68" s="13" t="str">
        <f>A47</f>
        <v>totale iva inclusa</v>
      </c>
      <c r="B68" s="16">
        <f>B47</f>
        <v>16622.743999999999</v>
      </c>
      <c r="C68" s="16">
        <f>+C66+C67</f>
        <v>7341.9599999999991</v>
      </c>
      <c r="D68" s="17"/>
      <c r="E68" s="18">
        <f>+E66+E67</f>
        <v>23964.703999999998</v>
      </c>
      <c r="F68" s="15" t="s">
        <v>21</v>
      </c>
    </row>
    <row r="69" spans="1:6" x14ac:dyDescent="0.25">
      <c r="A69" s="13" t="str">
        <f>A48</f>
        <v>Imprevisti  iva inclusa</v>
      </c>
      <c r="B69" s="16">
        <f>B48</f>
        <v>3324.5488</v>
      </c>
      <c r="C69" s="16">
        <f>+C68/100*20</f>
        <v>1468.3919999999998</v>
      </c>
      <c r="D69" s="17"/>
      <c r="E69" s="18">
        <f>+E68/5</f>
        <v>4792.9407999999994</v>
      </c>
      <c r="F69" s="15"/>
    </row>
    <row r="70" spans="1:6" x14ac:dyDescent="0.25">
      <c r="A70" s="13" t="str">
        <f>A49</f>
        <v>totale iva inclusa</v>
      </c>
      <c r="B70" s="16">
        <f>B49</f>
        <v>19947.292799999999</v>
      </c>
      <c r="C70" s="16">
        <f>+C66+C67+C69</f>
        <v>8810.351999999999</v>
      </c>
      <c r="D70" s="17"/>
      <c r="E70" s="18">
        <f>+E68+E69</f>
        <v>28757.644799999998</v>
      </c>
      <c r="F70" s="15" t="s">
        <v>20</v>
      </c>
    </row>
    <row r="71" spans="1:6" ht="15.75" thickBot="1" x14ac:dyDescent="0.3">
      <c r="A71" s="19"/>
      <c r="B71" s="20"/>
      <c r="C71" s="20"/>
      <c r="D71" s="20"/>
      <c r="E71" s="20"/>
      <c r="F71" s="2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OTIS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Putzolu</dc:creator>
  <cp:lastModifiedBy>Oliviero Piras</cp:lastModifiedBy>
  <cp:lastPrinted>2024-06-06T09:03:16Z</cp:lastPrinted>
  <dcterms:created xsi:type="dcterms:W3CDTF">2020-12-28T08:34:41Z</dcterms:created>
  <dcterms:modified xsi:type="dcterms:W3CDTF">2024-06-17T08:02:56Z</dcterms:modified>
</cp:coreProperties>
</file>